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codeName="Ten_skoroszyt"/>
  <xr:revisionPtr revIDLastSave="0" documentId="13_ncr:1_{E694299B-CC0C-42BF-AEFA-836DD0E279EE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Załącznik nr 1 ESA" sheetId="1" r:id="rId1"/>
    <sheet name="Załącznik nr 2 EW" sheetId="19" r:id="rId2"/>
    <sheet name="Załącznik nr 3 ENE" sheetId="20" r:id="rId3"/>
    <sheet name="Załącznik nr 4 EL" sheetId="21" r:id="rId4"/>
    <sheet name="Załącznik nr 5 ES" sheetId="22" r:id="rId5"/>
    <sheet name="Załącznik nr 6 EOŚ" sheetId="23" r:id="rId6"/>
    <sheet name="Załącznik nr 7 EP" sheetId="24" r:id="rId7"/>
    <sheet name="Załącznik nr 8 ET" sheetId="25" r:id="rId8"/>
    <sheet name="Załącznik nr 9 MEC" sheetId="26" r:id="rId9"/>
    <sheet name="Załącznik nr 10 PEC" sheetId="27" r:id="rId10"/>
    <sheet name="Załącznik nr 11 EEP" sheetId="28" r:id="rId11"/>
    <sheet name="Załącznik nr 12 EI" sheetId="29" r:id="rId12"/>
    <sheet name="Załącznik nr 13 ECi" sheetId="30" r:id="rId13"/>
    <sheet name="Załącznik nr 14 EB" sheetId="31" r:id="rId14"/>
    <sheet name="Załącznik nr 15 EC" sheetId="32" r:id="rId15"/>
    <sheet name="Załącznik nr 16 ELKOGAZ" sheetId="33" r:id="rId16"/>
    <sheet name="Arkusz2" sheetId="2" state="hidden" r:id="rId17"/>
    <sheet name="Arkusz3" sheetId="3" state="hidden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33" l="1"/>
  <c r="G33" i="33" s="1"/>
  <c r="H33" i="33" s="1"/>
  <c r="F36" i="33"/>
  <c r="G36" i="33" s="1"/>
  <c r="H36" i="33" s="1"/>
  <c r="F35" i="33"/>
  <c r="G35" i="33" s="1"/>
  <c r="H35" i="33" s="1"/>
  <c r="F34" i="33"/>
  <c r="G34" i="33" s="1"/>
  <c r="H34" i="33" s="1"/>
  <c r="F32" i="33"/>
  <c r="G32" i="33" s="1"/>
  <c r="F36" i="32"/>
  <c r="G36" i="32" s="1"/>
  <c r="H36" i="32" s="1"/>
  <c r="F35" i="32"/>
  <c r="G35" i="32" s="1"/>
  <c r="H35" i="32" s="1"/>
  <c r="F34" i="32"/>
  <c r="G34" i="32" s="1"/>
  <c r="H34" i="32" s="1"/>
  <c r="G33" i="32"/>
  <c r="H33" i="32" s="1"/>
  <c r="F33" i="32"/>
  <c r="F32" i="32"/>
  <c r="G32" i="32" s="1"/>
  <c r="F33" i="30"/>
  <c r="G33" i="30" s="1"/>
  <c r="H33" i="30" s="1"/>
  <c r="F36" i="31"/>
  <c r="G36" i="31" s="1"/>
  <c r="H36" i="31" s="1"/>
  <c r="F35" i="31"/>
  <c r="G35" i="31" s="1"/>
  <c r="H35" i="31" s="1"/>
  <c r="G34" i="31"/>
  <c r="H34" i="31" s="1"/>
  <c r="F34" i="31"/>
  <c r="F33" i="31"/>
  <c r="G33" i="31" s="1"/>
  <c r="H33" i="31" s="1"/>
  <c r="F32" i="31"/>
  <c r="G32" i="31" s="1"/>
  <c r="F35" i="29"/>
  <c r="G35" i="29" s="1"/>
  <c r="H35" i="29" s="1"/>
  <c r="F33" i="29"/>
  <c r="G33" i="29" s="1"/>
  <c r="H33" i="29" s="1"/>
  <c r="F36" i="30"/>
  <c r="G36" i="30" s="1"/>
  <c r="H36" i="30" s="1"/>
  <c r="G35" i="30"/>
  <c r="H35" i="30" s="1"/>
  <c r="F35" i="30"/>
  <c r="F34" i="30"/>
  <c r="G34" i="30" s="1"/>
  <c r="H34" i="30" s="1"/>
  <c r="G32" i="30"/>
  <c r="H32" i="30" s="1"/>
  <c r="F32" i="30"/>
  <c r="G37" i="33" l="1"/>
  <c r="C23" i="33" s="1"/>
  <c r="C20" i="33" s="1"/>
  <c r="H32" i="33"/>
  <c r="H38" i="33" s="1"/>
  <c r="G37" i="32"/>
  <c r="C23" i="32" s="1"/>
  <c r="C20" i="32" s="1"/>
  <c r="H32" i="32"/>
  <c r="H38" i="32" s="1"/>
  <c r="H32" i="31"/>
  <c r="H38" i="31" s="1"/>
  <c r="G37" i="31"/>
  <c r="C23" i="31" s="1"/>
  <c r="C20" i="31" s="1"/>
  <c r="H38" i="30"/>
  <c r="G37" i="30"/>
  <c r="C23" i="30" s="1"/>
  <c r="C20" i="30" s="1"/>
  <c r="G36" i="29"/>
  <c r="H36" i="29" s="1"/>
  <c r="F36" i="29"/>
  <c r="F34" i="29"/>
  <c r="G34" i="29" s="1"/>
  <c r="H34" i="29" s="1"/>
  <c r="F32" i="29"/>
  <c r="G32" i="29" s="1"/>
  <c r="F36" i="27"/>
  <c r="G36" i="27" s="1"/>
  <c r="H36" i="27" s="1"/>
  <c r="F35" i="27"/>
  <c r="G35" i="27" s="1"/>
  <c r="H35" i="27" s="1"/>
  <c r="F36" i="28"/>
  <c r="G36" i="28" s="1"/>
  <c r="H36" i="28" s="1"/>
  <c r="F35" i="28"/>
  <c r="G35" i="28" s="1"/>
  <c r="H35" i="28" s="1"/>
  <c r="F34" i="28"/>
  <c r="G34" i="28" s="1"/>
  <c r="H34" i="28" s="1"/>
  <c r="F33" i="28"/>
  <c r="G33" i="28" s="1"/>
  <c r="H33" i="28" s="1"/>
  <c r="F32" i="28"/>
  <c r="G32" i="28" s="1"/>
  <c r="F34" i="27"/>
  <c r="G34" i="27" s="1"/>
  <c r="H34" i="27" s="1"/>
  <c r="F33" i="27"/>
  <c r="G33" i="27" s="1"/>
  <c r="H33" i="27" s="1"/>
  <c r="F32" i="27"/>
  <c r="G32" i="27" s="1"/>
  <c r="F36" i="26"/>
  <c r="G36" i="26" s="1"/>
  <c r="H36" i="26" s="1"/>
  <c r="F35" i="26"/>
  <c r="G35" i="26" s="1"/>
  <c r="H35" i="26" s="1"/>
  <c r="F34" i="26"/>
  <c r="G34" i="26" s="1"/>
  <c r="H34" i="26" s="1"/>
  <c r="F33" i="26"/>
  <c r="G33" i="26" s="1"/>
  <c r="H33" i="26" s="1"/>
  <c r="F32" i="26"/>
  <c r="G32" i="26" s="1"/>
  <c r="F36" i="25"/>
  <c r="G36" i="25" s="1"/>
  <c r="H36" i="25" s="1"/>
  <c r="F35" i="25"/>
  <c r="G35" i="25" s="1"/>
  <c r="H35" i="25" s="1"/>
  <c r="F34" i="25"/>
  <c r="G34" i="25" s="1"/>
  <c r="H34" i="25" s="1"/>
  <c r="F33" i="25"/>
  <c r="G33" i="25" s="1"/>
  <c r="H33" i="25" s="1"/>
  <c r="F32" i="25"/>
  <c r="G32" i="25" s="1"/>
  <c r="F36" i="24"/>
  <c r="G36" i="24" s="1"/>
  <c r="H36" i="24" s="1"/>
  <c r="G35" i="24"/>
  <c r="H35" i="24" s="1"/>
  <c r="F35" i="24"/>
  <c r="F34" i="24"/>
  <c r="G34" i="24" s="1"/>
  <c r="H34" i="24" s="1"/>
  <c r="F33" i="24"/>
  <c r="G33" i="24" s="1"/>
  <c r="H33" i="24" s="1"/>
  <c r="F32" i="24"/>
  <c r="G32" i="24" s="1"/>
  <c r="F36" i="23"/>
  <c r="G36" i="23" s="1"/>
  <c r="H36" i="23" s="1"/>
  <c r="F35" i="23"/>
  <c r="G35" i="23" s="1"/>
  <c r="H35" i="23" s="1"/>
  <c r="F34" i="23"/>
  <c r="G34" i="23" s="1"/>
  <c r="H34" i="23" s="1"/>
  <c r="F33" i="23"/>
  <c r="G33" i="23" s="1"/>
  <c r="H33" i="23" s="1"/>
  <c r="F32" i="23"/>
  <c r="G32" i="23" s="1"/>
  <c r="F36" i="22"/>
  <c r="G36" i="22" s="1"/>
  <c r="H36" i="22" s="1"/>
  <c r="F35" i="22"/>
  <c r="G35" i="22" s="1"/>
  <c r="H35" i="22" s="1"/>
  <c r="F34" i="22"/>
  <c r="G34" i="22" s="1"/>
  <c r="H34" i="22" s="1"/>
  <c r="F33" i="22"/>
  <c r="G33" i="22" s="1"/>
  <c r="H33" i="22" s="1"/>
  <c r="F32" i="22"/>
  <c r="G32" i="22" s="1"/>
  <c r="F36" i="21"/>
  <c r="G36" i="21" s="1"/>
  <c r="H36" i="21" s="1"/>
  <c r="F35" i="21"/>
  <c r="G35" i="21" s="1"/>
  <c r="H35" i="21" s="1"/>
  <c r="F34" i="21"/>
  <c r="G34" i="21" s="1"/>
  <c r="H34" i="21" s="1"/>
  <c r="F33" i="21"/>
  <c r="G33" i="21" s="1"/>
  <c r="H33" i="21" s="1"/>
  <c r="F32" i="21"/>
  <c r="G32" i="21" s="1"/>
  <c r="F36" i="20"/>
  <c r="G36" i="20" s="1"/>
  <c r="H36" i="20" s="1"/>
  <c r="F35" i="20"/>
  <c r="G35" i="20" s="1"/>
  <c r="H35" i="20" s="1"/>
  <c r="F34" i="20"/>
  <c r="G34" i="20" s="1"/>
  <c r="H34" i="20" s="1"/>
  <c r="F33" i="20"/>
  <c r="G33" i="20" s="1"/>
  <c r="H33" i="20" s="1"/>
  <c r="F32" i="20"/>
  <c r="G32" i="20" s="1"/>
  <c r="F36" i="19"/>
  <c r="G36" i="19" s="1"/>
  <c r="H36" i="19" s="1"/>
  <c r="F35" i="19"/>
  <c r="G35" i="19" s="1"/>
  <c r="H35" i="19" s="1"/>
  <c r="F34" i="19"/>
  <c r="G34" i="19" s="1"/>
  <c r="H34" i="19" s="1"/>
  <c r="F33" i="19"/>
  <c r="G33" i="19" s="1"/>
  <c r="H33" i="19" s="1"/>
  <c r="G32" i="19"/>
  <c r="F32" i="19"/>
  <c r="F32" i="1"/>
  <c r="G37" i="29" l="1"/>
  <c r="C23" i="29" s="1"/>
  <c r="C20" i="29" s="1"/>
  <c r="H32" i="29"/>
  <c r="H38" i="29" s="1"/>
  <c r="G37" i="28"/>
  <c r="C23" i="28" s="1"/>
  <c r="C20" i="28" s="1"/>
  <c r="H32" i="28"/>
  <c r="H38" i="28" s="1"/>
  <c r="H32" i="27"/>
  <c r="G37" i="27"/>
  <c r="C23" i="27" s="1"/>
  <c r="C20" i="27" s="1"/>
  <c r="H32" i="26"/>
  <c r="H38" i="26" s="1"/>
  <c r="G37" i="26"/>
  <c r="C23" i="26" s="1"/>
  <c r="C20" i="26" s="1"/>
  <c r="H32" i="25"/>
  <c r="H38" i="25" s="1"/>
  <c r="G37" i="25"/>
  <c r="C23" i="25" s="1"/>
  <c r="C20" i="25" s="1"/>
  <c r="H32" i="24"/>
  <c r="H38" i="24" s="1"/>
  <c r="G37" i="24"/>
  <c r="C23" i="24" s="1"/>
  <c r="C20" i="24" s="1"/>
  <c r="H32" i="23"/>
  <c r="H38" i="23" s="1"/>
  <c r="G37" i="23"/>
  <c r="C23" i="23" s="1"/>
  <c r="C20" i="23" s="1"/>
  <c r="G37" i="22"/>
  <c r="C23" i="22" s="1"/>
  <c r="C20" i="22" s="1"/>
  <c r="H32" i="22"/>
  <c r="H38" i="22" s="1"/>
  <c r="G37" i="21"/>
  <c r="C23" i="21" s="1"/>
  <c r="C20" i="21" s="1"/>
  <c r="H32" i="21"/>
  <c r="H38" i="21" s="1"/>
  <c r="G37" i="20"/>
  <c r="C23" i="20" s="1"/>
  <c r="C20" i="20" s="1"/>
  <c r="H32" i="20"/>
  <c r="H38" i="20" s="1"/>
  <c r="G37" i="19"/>
  <c r="C23" i="19" s="1"/>
  <c r="C20" i="19" s="1"/>
  <c r="H32" i="19"/>
  <c r="H38" i="19" s="1"/>
  <c r="F36" i="1"/>
  <c r="G36" i="1" s="1"/>
  <c r="H36" i="1" s="1"/>
  <c r="F33" i="1"/>
  <c r="G33" i="1" s="1"/>
  <c r="H33" i="1" s="1"/>
  <c r="F34" i="1"/>
  <c r="G34" i="1" s="1"/>
  <c r="H34" i="1" s="1"/>
  <c r="F35" i="1"/>
  <c r="G35" i="1" s="1"/>
  <c r="H35" i="1" s="1"/>
  <c r="G32" i="1"/>
  <c r="H32" i="1" s="1"/>
  <c r="H38" i="27" l="1"/>
  <c r="H38" i="1"/>
  <c r="G37" i="1"/>
  <c r="C23" i="1" l="1"/>
  <c r="C20" i="1" l="1"/>
  <c r="A1" i="2" s="1"/>
  <c r="A1" i="3"/>
  <c r="A11" i="3" s="1"/>
  <c r="J11" i="3" s="1"/>
  <c r="A13" i="2" l="1"/>
  <c r="A11" i="2"/>
  <c r="J11" i="2" s="1"/>
  <c r="A3" i="2"/>
  <c r="C3" i="2" s="1"/>
  <c r="A13" i="3"/>
  <c r="A3" i="3"/>
  <c r="D3" i="3" s="1"/>
  <c r="D3" i="2" l="1"/>
  <c r="E3" i="2"/>
  <c r="J3" i="2" s="1"/>
  <c r="F3" i="2"/>
  <c r="A4" i="2"/>
  <c r="F4" i="2" s="1"/>
  <c r="A4" i="3"/>
  <c r="E4" i="3" s="1"/>
  <c r="F3" i="3"/>
  <c r="E3" i="3"/>
  <c r="C3" i="3"/>
  <c r="H4" i="2" l="1"/>
  <c r="G4" i="2"/>
  <c r="C4" i="2"/>
  <c r="D4" i="2"/>
  <c r="A5" i="2"/>
  <c r="C5" i="2" s="1"/>
  <c r="E4" i="2"/>
  <c r="A5" i="3"/>
  <c r="C5" i="3" s="1"/>
  <c r="C4" i="3"/>
  <c r="G4" i="3"/>
  <c r="D4" i="3"/>
  <c r="F4" i="3"/>
  <c r="H4" i="3"/>
  <c r="J3" i="3"/>
  <c r="J4" i="3" l="1"/>
  <c r="A6" i="2"/>
  <c r="C6" i="2" s="1"/>
  <c r="D5" i="2"/>
  <c r="F5" i="2"/>
  <c r="E5" i="2"/>
  <c r="J5" i="2" s="1"/>
  <c r="J4" i="2"/>
  <c r="F5" i="3"/>
  <c r="E5" i="3"/>
  <c r="D5" i="3"/>
  <c r="A6" i="3"/>
  <c r="F6" i="3" s="1"/>
  <c r="A7" i="2" l="1"/>
  <c r="E6" i="2" s="1"/>
  <c r="F6" i="2"/>
  <c r="D6" i="2"/>
  <c r="J5" i="3"/>
  <c r="A7" i="3"/>
  <c r="E6" i="3" s="1"/>
  <c r="D6" i="3"/>
  <c r="C6" i="3"/>
  <c r="J6" i="2" l="1"/>
  <c r="C7" i="2"/>
  <c r="A8" i="2"/>
  <c r="D8" i="2" s="1"/>
  <c r="G7" i="2"/>
  <c r="D7" i="2"/>
  <c r="F7" i="2"/>
  <c r="E7" i="2"/>
  <c r="H7" i="2"/>
  <c r="A8" i="3"/>
  <c r="F8" i="3" s="1"/>
  <c r="F7" i="3"/>
  <c r="C7" i="3"/>
  <c r="H7" i="3"/>
  <c r="D7" i="3"/>
  <c r="G7" i="3"/>
  <c r="J6" i="3"/>
  <c r="E7" i="3"/>
  <c r="J7" i="2" l="1"/>
  <c r="F8" i="2"/>
  <c r="A9" i="2"/>
  <c r="D9" i="2" s="1"/>
  <c r="C8" i="2"/>
  <c r="E8" i="2"/>
  <c r="J7" i="3"/>
  <c r="E8" i="3"/>
  <c r="D8" i="3"/>
  <c r="A9" i="3"/>
  <c r="D9" i="3" s="1"/>
  <c r="C8" i="3"/>
  <c r="F9" i="2" l="1"/>
  <c r="A10" i="2"/>
  <c r="E9" i="2" s="1"/>
  <c r="C9" i="2"/>
  <c r="J8" i="2"/>
  <c r="J8" i="3"/>
  <c r="F9" i="3"/>
  <c r="C9" i="3"/>
  <c r="A10" i="3"/>
  <c r="E9" i="3" s="1"/>
  <c r="C10" i="2" l="1"/>
  <c r="E10" i="2"/>
  <c r="H10" i="2"/>
  <c r="G10" i="2"/>
  <c r="D10" i="2"/>
  <c r="F10" i="2"/>
  <c r="J9" i="2"/>
  <c r="J9" i="3"/>
  <c r="H10" i="3"/>
  <c r="F10" i="3"/>
  <c r="E10" i="3"/>
  <c r="G10" i="3"/>
  <c r="D10" i="3"/>
  <c r="C10" i="3"/>
  <c r="J10" i="2" l="1"/>
  <c r="E13" i="2" s="1"/>
  <c r="J10" i="3"/>
  <c r="E13" i="3" s="1"/>
  <c r="C24" i="19" l="1"/>
  <c r="C24" i="31"/>
  <c r="C24" i="30"/>
  <c r="C24" i="32"/>
  <c r="C24" i="33"/>
  <c r="C24" i="20"/>
  <c r="C24" i="21"/>
  <c r="C24" i="29"/>
  <c r="C24" i="27"/>
  <c r="C24" i="26"/>
  <c r="C24" i="25"/>
  <c r="C24" i="23"/>
  <c r="C24" i="24"/>
  <c r="C24" i="22"/>
  <c r="C24" i="28"/>
  <c r="C21" i="19"/>
  <c r="C21" i="31"/>
  <c r="C21" i="32"/>
  <c r="C21" i="30"/>
  <c r="C21" i="33"/>
  <c r="C21" i="28"/>
  <c r="C21" i="21"/>
  <c r="C21" i="20"/>
  <c r="C21" i="22"/>
  <c r="C21" i="29"/>
  <c r="C21" i="27"/>
  <c r="C21" i="23"/>
  <c r="C21" i="24"/>
  <c r="C21" i="26"/>
  <c r="C21" i="25"/>
  <c r="C21" i="1"/>
  <c r="C24" i="1"/>
</calcChain>
</file>

<file path=xl/sharedStrings.xml><?xml version="1.0" encoding="utf-8"?>
<sst xmlns="http://schemas.openxmlformats.org/spreadsheetml/2006/main" count="612" uniqueCount="73">
  <si>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</si>
  <si>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</si>
  <si>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</si>
  <si>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</si>
  <si>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</si>
  <si>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</si>
  <si>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</si>
  <si>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</si>
  <si>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</si>
  <si>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W TYM CENY JEDNOSTKOWE:</t>
  </si>
  <si>
    <t>Lp.</t>
  </si>
  <si>
    <t>Rodzaj paliwa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</si>
  <si>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</si>
  <si>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</si>
  <si>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</si>
  <si>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</si>
  <si>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</si>
  <si>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</si>
  <si>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</si>
  <si>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</si>
  <si>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</si>
  <si>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</si>
  <si>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</si>
  <si>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</si>
  <si>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</si>
  <si>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</si>
  <si>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</si>
  <si>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</si>
  <si>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oznaczenie sprawy:  1400/DW00/ZU/KZ/2023/0000007708</t>
  </si>
  <si>
    <t>Bezgotówkowe tankowanie paliw dla pojazdów oraz maszyn roboczych dla Grupy Kapitałowej ENEA na okres 12 miesięcy</t>
  </si>
  <si>
    <r>
      <t xml:space="preserve">Łączna cena netto w PLN (po rabacie) </t>
    </r>
    <r>
      <rPr>
        <i/>
        <sz val="8"/>
        <color theme="1"/>
        <rFont val="Tahoma"/>
        <family val="2"/>
        <charset val="238"/>
      </rPr>
      <t>(wartośc kolumny 7 pomniejszona o 23% vat)</t>
    </r>
  </si>
  <si>
    <t>PODATEK VAT (STAWKA):</t>
  </si>
  <si>
    <t>LPG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</si>
  <si>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1:</t>
    </r>
  </si>
  <si>
    <t>RAZEM (suma wierszy 1, 2, 3, 4, 5 z kolumny 7)</t>
  </si>
  <si>
    <t>RAZEM (suma wierszy 1, 2, 3, 4, 5 z kolumny 8)</t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</si>
  <si>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2:</t>
    </r>
  </si>
  <si>
    <t>Szacowana ilość w litrach*</t>
  </si>
  <si>
    <t>Rabat w zł**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</si>
  <si>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</si>
  <si>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11.5. lit. d) WZ: Wysokość Rabatu nie może być niższa niż 0,01 zł.</t>
    </r>
  </si>
  <si>
    <t>***Zgodnie z pkt. 3.6 WZ: Zamawiający wymaga, aby przedstawione w ofercie przez Wykonawcę rabaty były jednakowe dla kżdej częsci Zamówienia, na które została złożona oferta. 
Zamawiający wymaga, aby w Formularzu oferty Wykonawca dla każdego z pięciu rodzajów paliw (PB95, PB98 lub inny wzbogacony, ON, ON wzbogacony, LPG) zaoferował ten sam Rabat w zł (złotówkach).</t>
  </si>
  <si>
    <t>*Zamawiający w celu dokonania oceny ofert dla danej części Zamówienia – przyjmie szacowane ilości poszczególnych paliw wyszczególnionych w Formularzu oferty stanowiącym Załączniki od 1 do 16 do Warunków Zamówienia.
Powyższa kalkulacja ma zastosowanie jedynie do dokonania oceny ofert dla danej części i nie będzie stanowiła maksymalnej wartości Umowy z tytułu zawarcia Umowy dla części. Rozliczenie pomiedzy Zamawiajacym a Wykoanwcą odbywać się będzie na podstawie faktycznego zużycia paliw, zgonie z Umową Ramową, stanowiącą załącznik do Warunków Zamówienia.</t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</si>
  <si>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Wytwarzanie sp. z o.o.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</si>
  <si>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S.A.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</si>
  <si>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Nowa Energia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</si>
  <si>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3: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</si>
  <si>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Logistyka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</si>
  <si>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4: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</si>
  <si>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Serwis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</si>
  <si>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5: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</si>
  <si>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6: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</si>
  <si>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Oświetlenie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</si>
  <si>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7: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</si>
  <si>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7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Pomiary sp. z o.o.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</si>
  <si>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8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Trading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</si>
  <si>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8: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</si>
  <si>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9: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</si>
  <si>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9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Miejska Energetyka Cieplna Piła sp. z o.o.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</si>
  <si>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10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Przedsiębiorstwo Energetyki Cieplnej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</si>
  <si>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10: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</si>
  <si>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11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Elektrownia Połaniec s.a.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</si>
  <si>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11: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</si>
  <si>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12: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</si>
  <si>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12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Innowacje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</si>
  <si>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13: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</si>
  <si>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13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Ciepło sp. z o.o.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</si>
  <si>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14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Bioenergia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</si>
  <si>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14: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</si>
  <si>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15: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</si>
  <si>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15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Centrum sp. z o.o.</t>
    </r>
  </si>
  <si>
    <r>
      <t xml:space="preserve">ŁĄCZNA CENA NETTO OFERTY DLA </t>
    </r>
    <r>
      <rPr>
        <b/>
        <sz val="11"/>
        <color rgb="FFFF0000"/>
        <rFont val="Calibri"/>
        <family val="2"/>
        <charset val="238"/>
        <scheme val="minor"/>
      </rPr>
      <t>CZĘŚCI 16:</t>
    </r>
  </si>
  <si>
    <r>
      <t xml:space="preserve">ZAŁĄCZNIK NR 1 - FORMULARZ OFERTY DLA </t>
    </r>
    <r>
      <rPr>
        <b/>
        <sz val="11"/>
        <color rgb="FFFF0000"/>
        <rFont val="Calibri"/>
        <family val="2"/>
        <charset val="238"/>
        <scheme val="minor"/>
      </rPr>
      <t xml:space="preserve">CZĘŚCI 16 </t>
    </r>
    <r>
      <rPr>
        <b/>
        <sz val="11"/>
        <color theme="1"/>
        <rFont val="Calibri"/>
        <family val="2"/>
        <charset val="238"/>
        <scheme val="minor"/>
      </rPr>
      <t xml:space="preserve"> - OBSŁUGA SPÓŁKI </t>
    </r>
    <r>
      <rPr>
        <b/>
        <u/>
        <sz val="11"/>
        <color theme="1"/>
        <rFont val="Calibri"/>
        <family val="2"/>
        <charset val="238"/>
        <scheme val="minor"/>
      </rPr>
      <t>ENEA ELKOGAZ sp. z o.o.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</si>
</sst>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&quot;zł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u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5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Border="1" applyAlignment="1">
      <alignment wrapText="1"/>
    </xf>
    <xf numFmtId="44" fontId="3" fillId="0" borderId="0" xfId="1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44" fontId="0" fillId="0" borderId="1" xfId="0" applyNumberFormat="1" applyFill="1" applyBorder="1" applyAlignment="1">
      <alignment horizontal="center"/>
    </xf>
    <xf numFmtId="44" fontId="3" fillId="0" borderId="1" xfId="0" applyNumberFormat="1" applyFont="1" applyFill="1" applyBorder="1" applyAlignment="1">
      <alignment horizontal="center"/>
    </xf>
    <xf numFmtId="4" fontId="15" fillId="0" borderId="0" xfId="2" applyNumberFormat="1"/>
    <xf numFmtId="0" fontId="15" fillId="0" borderId="0" xfId="2"/>
    <xf numFmtId="0" fontId="15" fillId="0" borderId="9" xfId="2" applyBorder="1"/>
    <xf numFmtId="0" fontId="16" fillId="0" borderId="0" xfId="2" quotePrefix="1" applyFont="1" applyAlignment="1">
      <alignment horizontal="center"/>
    </xf>
    <xf numFmtId="16" fontId="16" fillId="0" borderId="0" xfId="2" quotePrefix="1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16" fillId="0" borderId="0" xfId="2" applyFont="1"/>
    <xf numFmtId="0" fontId="15" fillId="0" borderId="0" xfId="2" applyAlignment="1">
      <alignment horizontal="center"/>
    </xf>
    <xf numFmtId="0" fontId="15" fillId="3" borderId="0" xfId="2" applyFill="1"/>
    <xf numFmtId="0" fontId="15" fillId="0" borderId="0" xfId="2" applyAlignment="1">
      <alignment horizontal="right"/>
    </xf>
    <xf numFmtId="44" fontId="1" fillId="0" borderId="1" xfId="0" applyNumberFormat="1" applyFont="1" applyFill="1" applyBorder="1" applyAlignment="1">
      <alignment horizontal="center"/>
    </xf>
    <xf numFmtId="44" fontId="0" fillId="2" borderId="1" xfId="0" applyNumberFormat="1" applyFill="1" applyBorder="1" applyAlignment="1" applyProtection="1">
      <alignment horizontal="center"/>
      <protection locked="0"/>
    </xf>
    <xf numFmtId="43" fontId="6" fillId="0" borderId="1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2" xfId="0" applyBorder="1"/>
    <xf numFmtId="0" fontId="6" fillId="0" borderId="1" xfId="0" applyFont="1" applyBorder="1" applyAlignment="1">
      <alignment horizontal="center" vertical="center" wrapText="1"/>
    </xf>
    <xf numFmtId="44" fontId="0" fillId="0" borderId="10" xfId="0" applyNumberFormat="1" applyFill="1" applyBorder="1" applyAlignment="1" applyProtection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44" fontId="0" fillId="2" borderId="6" xfId="1" applyFont="1" applyFill="1" applyBorder="1" applyAlignment="1" applyProtection="1">
      <alignment horizontal="center" vertical="center"/>
      <protection locked="0"/>
    </xf>
    <xf numFmtId="44" fontId="0" fillId="2" borderId="7" xfId="1" applyFont="1" applyFill="1" applyBorder="1" applyAlignment="1" applyProtection="1">
      <alignment horizontal="center" vertical="center"/>
      <protection locked="0"/>
    </xf>
    <xf numFmtId="44" fontId="0" fillId="2" borderId="8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 wrapText="1"/>
    </xf>
    <xf numFmtId="9" fontId="10" fillId="0" borderId="1" xfId="0" applyNumberFormat="1" applyFont="1" applyFill="1" applyBorder="1" applyAlignment="1">
      <alignment horizontal="center" vertical="center"/>
    </xf>
    <xf numFmtId="164" fontId="18" fillId="0" borderId="1" xfId="1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H46"/>
  <sheetViews>
    <sheetView tabSelected="1" topLeftCell="A19" workbookViewId="0">
      <selection activeCell="E32" sqref="E32:E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44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33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62000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6000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70500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21000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c1NwiU6yGLBGx3jJ6hXKhVJALZ8EAEWkrysDOy+FXcW045k7jP/VY/c92A1/0po1Clr6PtL2KNHjzjrkA6dNIg==" saltValue="fumAzS6alpXKGiJQvFq4y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C29:C30"/>
    <mergeCell ref="D29:D30"/>
    <mergeCell ref="A20:B20"/>
    <mergeCell ref="A21:B21"/>
    <mergeCell ref="A23:B23"/>
    <mergeCell ref="A24:B24"/>
    <mergeCell ref="A22:B22"/>
    <mergeCell ref="C22:H22"/>
    <mergeCell ref="C23:H23"/>
    <mergeCell ref="C24:H24"/>
    <mergeCell ref="A38:G38"/>
    <mergeCell ref="B46:C46"/>
    <mergeCell ref="E45:G45"/>
    <mergeCell ref="E46:G46"/>
    <mergeCell ref="F29:F30"/>
    <mergeCell ref="G29:G30"/>
    <mergeCell ref="A37:F37"/>
    <mergeCell ref="A40:G40"/>
    <mergeCell ref="B45:C45"/>
    <mergeCell ref="A42:G42"/>
    <mergeCell ref="A41:H41"/>
    <mergeCell ref="A43:H43"/>
    <mergeCell ref="H29:H30"/>
    <mergeCell ref="E32:E36"/>
    <mergeCell ref="A29:A30"/>
    <mergeCell ref="B29:B30"/>
    <mergeCell ref="A1:H1"/>
    <mergeCell ref="A13:H13"/>
    <mergeCell ref="A16:H16"/>
    <mergeCell ref="C20:H20"/>
    <mergeCell ref="C21:H21"/>
    <mergeCell ref="A3:H3"/>
    <mergeCell ref="A10:H10"/>
    <mergeCell ref="A5:C5"/>
  </mergeCells>
  <pageMargins left="0.7" right="0.7" top="0.75" bottom="0.75" header="0.3" footer="0.3"/>
  <pageSetup paperSize="9" scale="6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0">
    <pageSetUpPr fitToPage="1"/>
  </sheetPr>
  <dimension ref="A1:H46"/>
  <sheetViews>
    <sheetView topLeftCell="A25" workbookViewId="0">
      <selection activeCell="L10" sqref="L10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59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60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1000</v>
      </c>
      <c r="D33" s="23"/>
      <c r="E33" s="48"/>
      <c r="F33" s="10">
        <f t="shared" ref="F33:F34" si="0">ROUND($D33-$E$32,2)</f>
        <v>0</v>
      </c>
      <c r="G33" s="11">
        <f t="shared" ref="G33:G34" si="1">ROUND($C33*$F33,2)</f>
        <v>0</v>
      </c>
      <c r="H33" s="22">
        <f t="shared" ref="H33:H34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4500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24"/>
      <c r="D35" s="28"/>
      <c r="E35" s="48"/>
      <c r="F35" s="10" t="str">
        <f>IF(C35=0,"-",ROUND($D35-$E$32,2))</f>
        <v>-</v>
      </c>
      <c r="G35" s="11" t="str">
        <f>IF(F35="-","-",ROUND($C35*$F35,2))</f>
        <v>-</v>
      </c>
      <c r="H35" s="22" t="str">
        <f>IF(G35="-","-",ROUND(SUM($G35)/(1+$C$22),2))</f>
        <v>-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x7H0QJAZlzIIpxE/N6ehAB/dHhU7655ucGTIjGPpZjCijIwsV+g03uNlmP+NUq9sYV68Mc2JQDSCP9OjxzKEAQ==" saltValue="Pbb5pzscsmu0vRnrXNiWF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13">
    <pageSetUpPr fitToPage="1"/>
  </sheetPr>
  <dimension ref="A1:H46"/>
  <sheetViews>
    <sheetView topLeftCell="A25" workbookViewId="0">
      <selection activeCell="M41" sqref="M4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61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62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10800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11639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7500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14400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password="A507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14">
    <pageSetUpPr fitToPage="1"/>
  </sheetPr>
  <dimension ref="A1:H46"/>
  <sheetViews>
    <sheetView topLeftCell="A25" workbookViewId="0">
      <selection activeCell="L23" sqref="L23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64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63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8"/>
      <c r="E33" s="48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17100</v>
      </c>
      <c r="D34" s="23"/>
      <c r="E34" s="48"/>
      <c r="F34" s="10">
        <f t="shared" ref="F34" si="0">ROUND($D34-$E$32,2)</f>
        <v>0</v>
      </c>
      <c r="G34" s="11">
        <f t="shared" ref="G34" si="1">ROUND($C34*$F34,2)</f>
        <v>0</v>
      </c>
      <c r="H34" s="22">
        <f t="shared" ref="H34" si="2">ROUND(SUM($G34)/(1+$C$22),2)</f>
        <v>0</v>
      </c>
    </row>
    <row r="35" spans="1:8" x14ac:dyDescent="0.25">
      <c r="A35" s="7">
        <v>4</v>
      </c>
      <c r="B35" s="7" t="s">
        <v>15</v>
      </c>
      <c r="C35" s="24"/>
      <c r="D35" s="28"/>
      <c r="E35" s="48"/>
      <c r="F35" s="10" t="str">
        <f>IF(C35=0,"-",ROUND($D35-$E$32,2))</f>
        <v>-</v>
      </c>
      <c r="G35" s="11" t="str">
        <f>IF(F35="-","-",ROUND($C35*$F35,2))</f>
        <v>-</v>
      </c>
      <c r="H35" s="22" t="str">
        <f>IF(G35="-","-",ROUND(SUM($G35)/(1+$C$22),2))</f>
        <v>-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icdzCrUJPuSpfl/Jcm64YMj6LIIN7A2/pc59wS9zKKMc5PQD0J4z/tngrqK/xLPEPPTPqRefRWaz4+je6GZDDQ==" saltValue="JkbofKO+Sk+p/1NV/JQU7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6"/>
  <sheetViews>
    <sheetView topLeftCell="A22" workbookViewId="0">
      <selection activeCell="D33" sqref="D33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66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65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7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70000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8"/>
      <c r="E33" s="48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25000</v>
      </c>
      <c r="D34" s="23"/>
      <c r="E34" s="48"/>
      <c r="F34" s="10">
        <f t="shared" ref="F34:F35" si="0">ROUND($D34-$E$32,2)</f>
        <v>0</v>
      </c>
      <c r="G34" s="11">
        <f t="shared" ref="G34" si="1">ROUND($C34*$F34,2)</f>
        <v>0</v>
      </c>
      <c r="H34" s="22">
        <f t="shared" ref="H34:H35" si="2">ROUND(SUM($G34)/(1+$C$22),2)</f>
        <v>0</v>
      </c>
    </row>
    <row r="35" spans="1:8" x14ac:dyDescent="0.25">
      <c r="A35" s="7">
        <v>4</v>
      </c>
      <c r="B35" s="7" t="s">
        <v>15</v>
      </c>
      <c r="C35" s="9">
        <v>8000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BqE25UiwsHSRDMt+k6iDNXJJ5ZkTEhc6j7liv7tKlWGaiMNCg7L29WV2rsyfzxD1RNUT67KinKrSEiSifTilWQ==" saltValue="dORdByWGT1odOac9XTiLe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6"/>
  <sheetViews>
    <sheetView topLeftCell="A25" workbookViewId="0">
      <selection activeCell="C36" sqref="C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67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68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7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11400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2000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8200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ZMteulHcijRURhI4NOFisbHin0cHhmXf+LHX9iMJG2bh4RyY2dnKod21ibtsYLKUaD5QpCWeA0Vr6SzfIfNElQ==" saltValue="ifywrQvOg9SvlUJl3F6M0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6"/>
  <sheetViews>
    <sheetView topLeftCell="A25" workbookViewId="0">
      <selection activeCell="F6" sqref="F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70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69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7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30000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2900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45000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7000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3EfFNKnBJz4cq2BscrnXqoDwvRPWi1dbC3kSJty6sbMbjQibcQqRT2oly4wXFYnrXYqOyHvXf5eZcp7VX7MARw==" saltValue="k7++SKWVc5Hc0Q/qObFTC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6"/>
  <sheetViews>
    <sheetView topLeftCell="A25" workbookViewId="0">
      <selection activeCell="O44" sqref="O44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72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71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7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7290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24"/>
      <c r="D33" s="28"/>
      <c r="E33" s="48"/>
      <c r="F33" s="10" t="str">
        <f>IF(C33=0,"-",ROUND($D33-$E$32,2))</f>
        <v>-</v>
      </c>
      <c r="G33" s="11" t="str">
        <f>IF(F33="-","-",ROUND($C33*$F33,2))</f>
        <v>-</v>
      </c>
      <c r="H33" s="22" t="str">
        <f>IF(G33="-","-",ROUND(SUM($G33)/(1+$C$22),2))</f>
        <v>-</v>
      </c>
    </row>
    <row r="34" spans="1:8" x14ac:dyDescent="0.25">
      <c r="A34" s="7">
        <v>3</v>
      </c>
      <c r="B34" s="7" t="s">
        <v>14</v>
      </c>
      <c r="C34" s="9">
        <v>7840</v>
      </c>
      <c r="D34" s="23"/>
      <c r="E34" s="48"/>
      <c r="F34" s="10">
        <f t="shared" ref="F34:F35" si="0">ROUND($D34-$E$32,2)</f>
        <v>0</v>
      </c>
      <c r="G34" s="11">
        <f t="shared" ref="G34" si="1">ROUND($C34*$F34,2)</f>
        <v>0</v>
      </c>
      <c r="H34" s="22">
        <f t="shared" ref="H34:H35" si="2">ROUND(SUM($G34)/(1+$C$22),2)</f>
        <v>0</v>
      </c>
    </row>
    <row r="35" spans="1:8" x14ac:dyDescent="0.25">
      <c r="A35" s="7">
        <v>4</v>
      </c>
      <c r="B35" s="7" t="s">
        <v>15</v>
      </c>
      <c r="C35" s="9">
        <v>7215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tjsSA1XOfLB6qM1w8ycW3cjLm/348KfCYf34ZdRDO8tGgQGYcpo78W476X9KRF0rifa6sObDY/hPatO9vj21xA==" saltValue="brWp3WLEP0ch+HEFT0mSwg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42:G42"/>
    <mergeCell ref="A43:H43"/>
    <mergeCell ref="B45:C45"/>
    <mergeCell ref="E45:G45"/>
    <mergeCell ref="B46:C46"/>
    <mergeCell ref="E46:G46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20:B20"/>
    <mergeCell ref="C20:H20"/>
    <mergeCell ref="A21:B21"/>
    <mergeCell ref="C21:H21"/>
    <mergeCell ref="A22:B22"/>
    <mergeCell ref="C22:H22"/>
    <mergeCell ref="A16:H16"/>
    <mergeCell ref="A1:H1"/>
    <mergeCell ref="A3:H3"/>
    <mergeCell ref="A5:C5"/>
    <mergeCell ref="A10:H10"/>
    <mergeCell ref="A13:H13"/>
  </mergeCells>
  <pageMargins left="0.7" right="0.7" top="0.75" bottom="0.75" header="0.3" footer="0.3"/>
  <pageSetup paperSize="9" scale="65" orientation="portrait" r:id="rId1"/>
  <ignoredErrors>
    <ignoredError sqref="F33:H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11"/>
  <dimension ref="A1:J13"/>
  <sheetViews>
    <sheetView workbookViewId="0">
      <selection activeCell="U14" sqref="U14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2">
        <f>'Załącznik nr 1 ESA'!C20</f>
        <v>0</v>
      </c>
      <c r="B1" s="13"/>
      <c r="C1" s="13"/>
      <c r="D1" s="13"/>
      <c r="E1" s="13"/>
      <c r="F1" s="13"/>
      <c r="G1" s="54" t="s">
        <v>21</v>
      </c>
      <c r="H1" s="54"/>
      <c r="I1" s="13"/>
      <c r="J1" s="13"/>
    </row>
    <row r="2" spans="1:10" x14ac:dyDescent="0.25">
      <c r="A2" s="14"/>
      <c r="B2" s="13"/>
      <c r="C2" s="15" t="s">
        <v>22</v>
      </c>
      <c r="D2" s="16" t="s">
        <v>23</v>
      </c>
      <c r="E2" s="15" t="s">
        <v>22</v>
      </c>
      <c r="F2" s="16" t="s">
        <v>23</v>
      </c>
      <c r="G2" s="15" t="s">
        <v>22</v>
      </c>
      <c r="H2" s="16" t="s">
        <v>23</v>
      </c>
      <c r="I2" s="17" t="s">
        <v>24</v>
      </c>
      <c r="J2" s="18" t="s">
        <v>25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26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12"/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'Załącznik nr 1 ESA'!C23</f>
        <v>0</v>
      </c>
      <c r="B1" s="13"/>
      <c r="C1" s="13"/>
      <c r="D1" s="13"/>
      <c r="E1" s="13"/>
      <c r="F1" s="13"/>
      <c r="G1" s="54" t="s">
        <v>21</v>
      </c>
      <c r="H1" s="54"/>
      <c r="I1" s="13"/>
      <c r="J1" s="13"/>
    </row>
    <row r="2" spans="1:10" x14ac:dyDescent="0.25">
      <c r="A2" s="14"/>
      <c r="B2" s="13"/>
      <c r="C2" s="15" t="s">
        <v>22</v>
      </c>
      <c r="D2" s="16" t="s">
        <v>23</v>
      </c>
      <c r="E2" s="15" t="s">
        <v>22</v>
      </c>
      <c r="F2" s="16" t="s">
        <v>23</v>
      </c>
      <c r="G2" s="15" t="s">
        <v>22</v>
      </c>
      <c r="H2" s="16" t="s">
        <v>23</v>
      </c>
      <c r="I2" s="17" t="s">
        <v>24</v>
      </c>
      <c r="J2" s="18" t="s">
        <v>25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26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>
    <pageSetUpPr fitToPage="1"/>
  </sheetPr>
  <dimension ref="A1:H46"/>
  <sheetViews>
    <sheetView topLeftCell="A22" workbookViewId="0">
      <selection activeCell="I11" sqref="I11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43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36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38900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26000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43600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27800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6dPXUxcPyoZ+Z4gzs6tfca/QYGeNa/PIxYqGUFZDxkUYxKdkJFoYb7cXVEu6SDPA+ti9UWNlhqGIeqFHXudAwg==" saltValue="6CldNXz7A5+GQfmLbrB7+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>
    <pageSetUpPr fitToPage="1"/>
  </sheetPr>
  <dimension ref="A1:H46"/>
  <sheetViews>
    <sheetView topLeftCell="A25" workbookViewId="0">
      <selection activeCell="L45" sqref="L45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45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46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45500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4500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38500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16500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password="A507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>
    <pageSetUpPr fitToPage="1"/>
  </sheetPr>
  <dimension ref="A1:H46"/>
  <sheetViews>
    <sheetView topLeftCell="A34" workbookViewId="0">
      <selection activeCell="B47" sqref="B47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47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48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108509.38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5866.96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3335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590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password="A507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A1:H46"/>
  <sheetViews>
    <sheetView topLeftCell="A25" workbookViewId="0">
      <selection activeCell="C36" sqref="C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49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50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540000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10000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82000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9500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lhyXnDj8T7k5ez7mpG89mjWkN8hbV3i8P6bVJqYcbIcBEZpgrF2vW2J6zrs1dAvxl7l3sg/LxTD68cLWbL7Ytg==" saltValue="+U2mtAWYR+1/4PWUMG550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pageSetUpPr fitToPage="1"/>
  </sheetPr>
  <dimension ref="A1:H46"/>
  <sheetViews>
    <sheetView topLeftCell="A25" workbookViewId="0">
      <selection activeCell="E32" sqref="E32:E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52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51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25000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2000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25000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14000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zJDg6uvIpcY/0pBoKTpdaKlrHLoCLgFNizfmMSlB4UfRddjg1UZAbFaMAIvTT79czgqemOMSfEP/w+fpQ5QZ5g==" saltValue="sXdt/+OnhySzzZgjmyVAg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A1:H46"/>
  <sheetViews>
    <sheetView topLeftCell="A28" workbookViewId="0">
      <selection activeCell="D36" sqref="D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54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53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8510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4605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9805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2165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9">
        <v>1655</v>
      </c>
      <c r="D36" s="23"/>
      <c r="E36" s="49"/>
      <c r="F36" s="10">
        <f>IF(C36=0,"-",ROUND($D36-$E$32,2))</f>
        <v>0</v>
      </c>
      <c r="G36" s="11">
        <f>IF(F36="-","-",ROUND($C36*$F36,2))</f>
        <v>0</v>
      </c>
      <c r="H36" s="22">
        <f>IF(G36="-","-",ROUND(SUM($G36)/(1+$C$22),2))</f>
        <v>0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5scYSKs+hJjs9aq44Svy+zlIs/EAzT2YlyTuRCTY0Iz2Z7AGw/Q/O7sU0D3McVaUn0SEC5HX2tvUvFFEF+kh3A==" saltValue="L9dMImtH3M196XvTdXIjrA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8">
    <pageSetUpPr fitToPage="1"/>
  </sheetPr>
  <dimension ref="A1:H46"/>
  <sheetViews>
    <sheetView topLeftCell="A22" workbookViewId="0">
      <selection activeCell="Q15" sqref="Q15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55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56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7150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362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18900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422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nB+bUHuEO5n5yv89QCer3DKFLvwv5UU38QngAvNReyXSf1u14AFT1xl9Gm/C9KP70MARZXPnu1r6AmrGqXaFzA==" saltValue="BObjBM2zli6YVVx8mRQN+Q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9">
    <pageSetUpPr fitToPage="1"/>
  </sheetPr>
  <dimension ref="A1:H46"/>
  <sheetViews>
    <sheetView topLeftCell="A25" workbookViewId="0">
      <selection activeCell="C36" sqref="C36"/>
    </sheetView>
  </sheetViews>
  <sheetFormatPr defaultRowHeight="15" x14ac:dyDescent="0.25"/>
  <cols>
    <col min="1" max="1" width="16.7109375" customWidth="1"/>
    <col min="2" max="2" width="22.85546875" customWidth="1"/>
    <col min="3" max="3" width="19.28515625" customWidth="1"/>
    <col min="4" max="7" width="14.7109375" customWidth="1"/>
    <col min="8" max="8" width="16.140625" customWidth="1"/>
  </cols>
  <sheetData>
    <row r="1" spans="1:8" x14ac:dyDescent="0.25">
      <c r="A1" s="29" t="s">
        <v>28</v>
      </c>
      <c r="B1" s="29"/>
      <c r="C1" s="29"/>
      <c r="D1" s="29"/>
      <c r="E1" s="29"/>
      <c r="F1" s="29"/>
      <c r="G1" s="29"/>
      <c r="H1" s="29"/>
    </row>
    <row r="2" spans="1:8" x14ac:dyDescent="0.25">
      <c r="A2" s="1"/>
    </row>
    <row r="3" spans="1:8" ht="33.75" customHeight="1" x14ac:dyDescent="0.25">
      <c r="A3" s="34" t="s">
        <v>58</v>
      </c>
      <c r="B3" s="35"/>
      <c r="C3" s="35"/>
      <c r="D3" s="35"/>
      <c r="E3" s="35"/>
      <c r="F3" s="35"/>
      <c r="G3" s="35"/>
      <c r="H3" s="35"/>
    </row>
    <row r="5" spans="1:8" ht="48" customHeight="1" x14ac:dyDescent="0.25">
      <c r="A5" s="30"/>
      <c r="B5" s="30"/>
      <c r="C5" s="30"/>
    </row>
    <row r="6" spans="1:8" x14ac:dyDescent="0.25">
      <c r="B6" t="s">
        <v>0</v>
      </c>
    </row>
    <row r="8" spans="1:8" x14ac:dyDescent="0.25">
      <c r="A8" s="1" t="s">
        <v>1</v>
      </c>
    </row>
    <row r="9" spans="1:8" x14ac:dyDescent="0.25">
      <c r="A9" t="s">
        <v>2</v>
      </c>
    </row>
    <row r="10" spans="1:8" ht="51.75" customHeight="1" x14ac:dyDescent="0.25">
      <c r="A10" s="30"/>
      <c r="B10" s="30"/>
      <c r="C10" s="30"/>
      <c r="D10" s="30"/>
      <c r="E10" s="30"/>
      <c r="F10" s="30"/>
      <c r="G10" s="30"/>
      <c r="H10" s="30"/>
    </row>
    <row r="12" spans="1:8" x14ac:dyDescent="0.25">
      <c r="A12" t="s">
        <v>3</v>
      </c>
    </row>
    <row r="13" spans="1:8" ht="30.75" customHeight="1" x14ac:dyDescent="0.25">
      <c r="A13" s="30"/>
      <c r="B13" s="30"/>
      <c r="C13" s="30"/>
      <c r="D13" s="30"/>
      <c r="E13" s="30"/>
      <c r="F13" s="30"/>
      <c r="G13" s="30"/>
      <c r="H13" s="30"/>
    </row>
    <row r="15" spans="1:8" x14ac:dyDescent="0.25">
      <c r="A15" t="s">
        <v>4</v>
      </c>
    </row>
    <row r="16" spans="1:8" ht="42" customHeight="1" x14ac:dyDescent="0.25">
      <c r="A16" s="31" t="s">
        <v>29</v>
      </c>
      <c r="B16" s="31"/>
      <c r="C16" s="31"/>
      <c r="D16" s="31"/>
      <c r="E16" s="31"/>
      <c r="F16" s="31"/>
      <c r="G16" s="31"/>
      <c r="H16" s="31"/>
    </row>
    <row r="18" spans="1:8" x14ac:dyDescent="0.25">
      <c r="A18" t="s">
        <v>5</v>
      </c>
    </row>
    <row r="20" spans="1:8" ht="29.25" customHeight="1" x14ac:dyDescent="0.25">
      <c r="A20" s="50" t="s">
        <v>57</v>
      </c>
      <c r="B20" s="50"/>
      <c r="C20" s="32">
        <f>ROUND(SUM(C23)/(1+C22),2)</f>
        <v>0</v>
      </c>
      <c r="D20" s="32"/>
      <c r="E20" s="32"/>
      <c r="F20" s="32"/>
      <c r="G20" s="32"/>
      <c r="H20" s="32"/>
    </row>
    <row r="21" spans="1:8" ht="30" customHeight="1" x14ac:dyDescent="0.25">
      <c r="A21" s="50" t="s">
        <v>6</v>
      </c>
      <c r="B21" s="50"/>
      <c r="C21" s="33" t="str">
        <f>Arkusz2!E13</f>
        <v>zł 00/100</v>
      </c>
      <c r="D21" s="33"/>
      <c r="E21" s="33"/>
      <c r="F21" s="33"/>
      <c r="G21" s="33"/>
      <c r="H21" s="33"/>
    </row>
    <row r="22" spans="1:8" ht="30" customHeight="1" x14ac:dyDescent="0.25">
      <c r="A22" s="50" t="s">
        <v>31</v>
      </c>
      <c r="B22" s="50"/>
      <c r="C22" s="51">
        <v>0.23</v>
      </c>
      <c r="D22" s="51"/>
      <c r="E22" s="51"/>
      <c r="F22" s="51"/>
      <c r="G22" s="51"/>
      <c r="H22" s="51"/>
    </row>
    <row r="23" spans="1:8" ht="30" customHeight="1" x14ac:dyDescent="0.25">
      <c r="A23" s="50" t="s">
        <v>18</v>
      </c>
      <c r="B23" s="50"/>
      <c r="C23" s="52">
        <f>ROUND(SUM(G37),2)</f>
        <v>0</v>
      </c>
      <c r="D23" s="52"/>
      <c r="E23" s="52"/>
      <c r="F23" s="52"/>
      <c r="G23" s="52"/>
      <c r="H23" s="52"/>
    </row>
    <row r="24" spans="1:8" ht="30" customHeight="1" x14ac:dyDescent="0.25">
      <c r="A24" s="50" t="s">
        <v>19</v>
      </c>
      <c r="B24" s="50"/>
      <c r="C24" s="53" t="str">
        <f>Arkusz3!E13</f>
        <v>zł 00/100</v>
      </c>
      <c r="D24" s="53"/>
      <c r="E24" s="53"/>
      <c r="F24" s="53"/>
      <c r="G24" s="53"/>
      <c r="H24" s="53"/>
    </row>
    <row r="27" spans="1:8" x14ac:dyDescent="0.25">
      <c r="A27" t="s">
        <v>9</v>
      </c>
    </row>
    <row r="28" spans="1:8" x14ac:dyDescent="0.25">
      <c r="A28" s="2"/>
      <c r="B28" s="2"/>
      <c r="C28" s="3"/>
    </row>
    <row r="29" spans="1:8" ht="15" customHeight="1" x14ac:dyDescent="0.25">
      <c r="A29" s="42" t="s">
        <v>10</v>
      </c>
      <c r="B29" s="42" t="s">
        <v>11</v>
      </c>
      <c r="C29" s="42" t="s">
        <v>37</v>
      </c>
      <c r="D29" s="42" t="s">
        <v>27</v>
      </c>
      <c r="E29" s="25" t="s">
        <v>38</v>
      </c>
      <c r="F29" s="42" t="s">
        <v>12</v>
      </c>
      <c r="G29" s="42" t="s">
        <v>13</v>
      </c>
      <c r="H29" s="42" t="s">
        <v>30</v>
      </c>
    </row>
    <row r="30" spans="1:8" ht="93" customHeight="1" x14ac:dyDescent="0.25">
      <c r="A30" s="42"/>
      <c r="B30" s="42"/>
      <c r="C30" s="42"/>
      <c r="D30" s="42"/>
      <c r="E30" s="6" t="s">
        <v>39</v>
      </c>
      <c r="F30" s="42"/>
      <c r="G30" s="42"/>
      <c r="H30" s="42"/>
    </row>
    <row r="31" spans="1:8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8" x14ac:dyDescent="0.25">
      <c r="A32" s="7">
        <v>1</v>
      </c>
      <c r="B32" s="7" t="s">
        <v>16</v>
      </c>
      <c r="C32" s="9">
        <v>25200</v>
      </c>
      <c r="D32" s="23"/>
      <c r="E32" s="47"/>
      <c r="F32" s="10">
        <f>ROUND($D32-$E$32,2)</f>
        <v>0</v>
      </c>
      <c r="G32" s="11">
        <f>ROUND($C32*$F32,2)</f>
        <v>0</v>
      </c>
      <c r="H32" s="22">
        <f>ROUND(SUM($G32)/(1+$C$22),2)</f>
        <v>0</v>
      </c>
    </row>
    <row r="33" spans="1:8" x14ac:dyDescent="0.25">
      <c r="A33" s="7">
        <v>2</v>
      </c>
      <c r="B33" s="8" t="s">
        <v>17</v>
      </c>
      <c r="C33" s="9">
        <v>1000</v>
      </c>
      <c r="D33" s="23"/>
      <c r="E33" s="48"/>
      <c r="F33" s="10">
        <f t="shared" ref="F33:F35" si="0">ROUND($D33-$E$32,2)</f>
        <v>0</v>
      </c>
      <c r="G33" s="11">
        <f t="shared" ref="G33:G34" si="1">ROUND($C33*$F33,2)</f>
        <v>0</v>
      </c>
      <c r="H33" s="22">
        <f t="shared" ref="H33:H35" si="2">ROUND(SUM($G33)/(1+$C$22),2)</f>
        <v>0</v>
      </c>
    </row>
    <row r="34" spans="1:8" x14ac:dyDescent="0.25">
      <c r="A34" s="7">
        <v>3</v>
      </c>
      <c r="B34" s="7" t="s">
        <v>14</v>
      </c>
      <c r="C34" s="9">
        <v>4800</v>
      </c>
      <c r="D34" s="23"/>
      <c r="E34" s="48"/>
      <c r="F34" s="10">
        <f t="shared" si="0"/>
        <v>0</v>
      </c>
      <c r="G34" s="11">
        <f t="shared" si="1"/>
        <v>0</v>
      </c>
      <c r="H34" s="22">
        <f t="shared" si="2"/>
        <v>0</v>
      </c>
    </row>
    <row r="35" spans="1:8" x14ac:dyDescent="0.25">
      <c r="A35" s="7">
        <v>4</v>
      </c>
      <c r="B35" s="7" t="s">
        <v>15</v>
      </c>
      <c r="C35" s="9">
        <v>3000</v>
      </c>
      <c r="D35" s="23"/>
      <c r="E35" s="48"/>
      <c r="F35" s="10">
        <f t="shared" si="0"/>
        <v>0</v>
      </c>
      <c r="G35" s="11">
        <f>ROUND($C35*$F35,2)</f>
        <v>0</v>
      </c>
      <c r="H35" s="22">
        <f t="shared" si="2"/>
        <v>0</v>
      </c>
    </row>
    <row r="36" spans="1:8" x14ac:dyDescent="0.25">
      <c r="A36" s="7">
        <v>5</v>
      </c>
      <c r="B36" s="7" t="s">
        <v>32</v>
      </c>
      <c r="C36" s="24"/>
      <c r="D36" s="28"/>
      <c r="E36" s="49"/>
      <c r="F36" s="10" t="str">
        <f>IF(C36=0,"-",ROUND($D36-$E$32,2))</f>
        <v>-</v>
      </c>
      <c r="G36" s="11" t="str">
        <f>IF(F36="-","-",ROUND($C36*$F36,2))</f>
        <v>-</v>
      </c>
      <c r="H36" s="22" t="str">
        <f>IF(G36="-","-",ROUND(SUM($G36)/(1+$C$22),2))</f>
        <v>-</v>
      </c>
    </row>
    <row r="37" spans="1:8" x14ac:dyDescent="0.25">
      <c r="A37" s="43" t="s">
        <v>34</v>
      </c>
      <c r="B37" s="43"/>
      <c r="C37" s="43"/>
      <c r="D37" s="43"/>
      <c r="E37" s="43"/>
      <c r="F37" s="43"/>
      <c r="G37" s="11">
        <f>SUM(G32:G36)</f>
        <v>0</v>
      </c>
      <c r="H37" s="26"/>
    </row>
    <row r="38" spans="1:8" x14ac:dyDescent="0.25">
      <c r="A38" s="36" t="s">
        <v>35</v>
      </c>
      <c r="B38" s="36"/>
      <c r="C38" s="36"/>
      <c r="D38" s="36"/>
      <c r="E38" s="36"/>
      <c r="F38" s="36"/>
      <c r="G38" s="36"/>
      <c r="H38" s="22">
        <f>SUM(H32:H36)</f>
        <v>0</v>
      </c>
    </row>
    <row r="39" spans="1:8" x14ac:dyDescent="0.25">
      <c r="A39" s="2"/>
      <c r="B39" s="2"/>
      <c r="C39" s="3"/>
    </row>
    <row r="40" spans="1:8" ht="15" customHeight="1" x14ac:dyDescent="0.25">
      <c r="A40" s="44" t="s">
        <v>20</v>
      </c>
      <c r="B40" s="45"/>
      <c r="C40" s="45"/>
      <c r="D40" s="45"/>
      <c r="E40" s="45"/>
      <c r="F40" s="45"/>
      <c r="G40" s="45"/>
    </row>
    <row r="41" spans="1:8" ht="60" customHeight="1" x14ac:dyDescent="0.25">
      <c r="A41" s="44" t="s">
        <v>42</v>
      </c>
      <c r="B41" s="44"/>
      <c r="C41" s="44"/>
      <c r="D41" s="44"/>
      <c r="E41" s="44"/>
      <c r="F41" s="44"/>
      <c r="G41" s="44"/>
      <c r="H41" s="44"/>
    </row>
    <row r="42" spans="1:8" ht="30.75" customHeight="1" x14ac:dyDescent="0.25">
      <c r="A42" s="46" t="s">
        <v>40</v>
      </c>
      <c r="B42" s="46"/>
      <c r="C42" s="46"/>
      <c r="D42" s="46"/>
      <c r="E42" s="46"/>
      <c r="F42" s="46"/>
      <c r="G42" s="46"/>
    </row>
    <row r="43" spans="1:8" ht="52.5" customHeight="1" x14ac:dyDescent="0.25">
      <c r="A43" s="44" t="s">
        <v>41</v>
      </c>
      <c r="B43" s="44"/>
      <c r="C43" s="44"/>
      <c r="D43" s="44"/>
      <c r="E43" s="44"/>
      <c r="F43" s="44"/>
      <c r="G43" s="44"/>
      <c r="H43" s="44"/>
    </row>
    <row r="44" spans="1:8" x14ac:dyDescent="0.25">
      <c r="B44" s="4"/>
    </row>
    <row r="45" spans="1:8" ht="49.5" customHeight="1" x14ac:dyDescent="0.25">
      <c r="B45" s="38"/>
      <c r="C45" s="40"/>
      <c r="E45" s="38"/>
      <c r="F45" s="39"/>
      <c r="G45" s="40"/>
    </row>
    <row r="46" spans="1:8" ht="30" customHeight="1" x14ac:dyDescent="0.25">
      <c r="B46" s="37" t="s">
        <v>7</v>
      </c>
      <c r="C46" s="37"/>
      <c r="E46" s="41" t="s">
        <v>8</v>
      </c>
      <c r="F46" s="41"/>
      <c r="G46" s="41"/>
    </row>
  </sheetData>
  <sheetProtection algorithmName="SHA-512" hashValue="Zhf9PArIBLxAz1UBZAYb2m+/DoRwD/1REUna6qOEdeo1SJx2+9GNC5UHOdOr1natVopTG39JM3qhwnrCZxRRHA==" saltValue="qKNLlMQa56P1KSrCGa98iw==" spinCount="100000" sheet="1" objects="1" scenarios="1"/>
  <protectedRanges>
    <protectedRange sqref="A5:C5 A10:C10 A13:C13 B21:B24" name="Rozstęp1"/>
    <protectedRange sqref="E45 B45:C45" name="Rozstęp1_2"/>
    <protectedRange sqref="C21:C24" name="Rozstęp1_1"/>
  </protectedRanges>
  <mergeCells count="34">
    <mergeCell ref="A16:H16"/>
    <mergeCell ref="A1:H1"/>
    <mergeCell ref="A3:H3"/>
    <mergeCell ref="A5:C5"/>
    <mergeCell ref="A10:H10"/>
    <mergeCell ref="A13:H13"/>
    <mergeCell ref="A20:B20"/>
    <mergeCell ref="C20:H20"/>
    <mergeCell ref="A21:B21"/>
    <mergeCell ref="C21:H21"/>
    <mergeCell ref="A22:B22"/>
    <mergeCell ref="C22:H22"/>
    <mergeCell ref="A41:H41"/>
    <mergeCell ref="A23:B23"/>
    <mergeCell ref="C23:H23"/>
    <mergeCell ref="A24:B24"/>
    <mergeCell ref="C24:H24"/>
    <mergeCell ref="A29:A30"/>
    <mergeCell ref="B29:B30"/>
    <mergeCell ref="C29:C30"/>
    <mergeCell ref="D29:D30"/>
    <mergeCell ref="F29:F30"/>
    <mergeCell ref="G29:G30"/>
    <mergeCell ref="H29:H30"/>
    <mergeCell ref="E32:E36"/>
    <mergeCell ref="A37:F37"/>
    <mergeCell ref="A38:G38"/>
    <mergeCell ref="A40:G40"/>
    <mergeCell ref="A42:G42"/>
    <mergeCell ref="A43:H43"/>
    <mergeCell ref="B45:C45"/>
    <mergeCell ref="E45:G45"/>
    <mergeCell ref="B46:C46"/>
    <mergeCell ref="E46:G46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Załącznik nr 1 ESA</vt:lpstr>
      <vt:lpstr>Załącznik nr 2 EW</vt:lpstr>
      <vt:lpstr>Załącznik nr 3 ENE</vt:lpstr>
      <vt:lpstr>Załącznik nr 4 EL</vt:lpstr>
      <vt:lpstr>Załącznik nr 5 ES</vt:lpstr>
      <vt:lpstr>Załącznik nr 6 EOŚ</vt:lpstr>
      <vt:lpstr>Załącznik nr 7 EP</vt:lpstr>
      <vt:lpstr>Załącznik nr 8 ET</vt:lpstr>
      <vt:lpstr>Załącznik nr 9 MEC</vt:lpstr>
      <vt:lpstr>Załącznik nr 10 PEC</vt:lpstr>
      <vt:lpstr>Załącznik nr 11 EEP</vt:lpstr>
      <vt:lpstr>Załącznik nr 12 EI</vt:lpstr>
      <vt:lpstr>Załącznik nr 13 ECi</vt:lpstr>
      <vt:lpstr>Załącznik nr 14 EB</vt:lpstr>
      <vt:lpstr>Załącznik nr 15 EC</vt:lpstr>
      <vt:lpstr>Załącznik nr 16 ELKOGAZ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2023-01-31T09:50:36Z</dcterms:modified>
</cp:coreProperties>
</file>